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35" windowWidth="20100" windowHeight="9030"/>
  </bookViews>
  <sheets>
    <sheet name="Foster" sheetId="1" r:id="rId1"/>
    <sheet name="Manual" sheetId="2" r:id="rId2"/>
  </sheets>
  <calcPr calcId="125725"/>
</workbook>
</file>

<file path=xl/calcChain.xml><?xml version="1.0" encoding="utf-8"?>
<calcChain xmlns="http://schemas.openxmlformats.org/spreadsheetml/2006/main">
  <c r="H29" i="1"/>
  <c r="J24"/>
  <c r="I29"/>
  <c r="J25"/>
  <c r="G8"/>
  <c r="F18"/>
  <c r="L12"/>
  <c r="I12"/>
  <c r="F12"/>
  <c r="I19"/>
  <c r="F19"/>
  <c r="C13"/>
  <c r="L13"/>
  <c r="I13"/>
  <c r="F13"/>
  <c r="H25" l="1"/>
  <c r="I5"/>
  <c r="J5" s="1"/>
  <c r="I21" s="1"/>
  <c r="H24"/>
  <c r="N17" s="1"/>
  <c r="C16"/>
  <c r="J4"/>
  <c r="M16" l="1"/>
  <c r="H22" s="1"/>
  <c r="J22" s="1"/>
  <c r="I18"/>
  <c r="F6"/>
  <c r="F7" s="1"/>
  <c r="C12" s="1"/>
  <c r="F21"/>
  <c r="F29" l="1"/>
  <c r="H30"/>
  <c r="F30"/>
  <c r="H23"/>
  <c r="J23" s="1"/>
  <c r="E29" s="1"/>
  <c r="H16"/>
  <c r="H17" s="1"/>
  <c r="G29" s="1"/>
  <c r="A31"/>
  <c r="A17"/>
</calcChain>
</file>

<file path=xl/sharedStrings.xml><?xml version="1.0" encoding="utf-8"?>
<sst xmlns="http://schemas.openxmlformats.org/spreadsheetml/2006/main" count="79" uniqueCount="67">
  <si>
    <r>
      <t xml:space="preserve">Modstande i </t>
    </r>
    <r>
      <rPr>
        <sz val="11"/>
        <color theme="1"/>
        <rFont val="Calibri"/>
        <family val="2"/>
      </rPr>
      <t>Ω</t>
    </r>
  </si>
  <si>
    <t>+     Volt</t>
  </si>
  <si>
    <t>Volt</t>
  </si>
  <si>
    <t>Ohm</t>
  </si>
  <si>
    <t>R4</t>
  </si>
  <si>
    <t>Vt1</t>
  </si>
  <si>
    <t>Vt2</t>
  </si>
  <si>
    <t>R2</t>
  </si>
  <si>
    <t>R5</t>
  </si>
  <si>
    <t>Ri2 = R4 og R5 sidder parallel=</t>
  </si>
  <si>
    <t>R4//R5=</t>
  </si>
  <si>
    <t>Ri1</t>
  </si>
  <si>
    <t>Ri2</t>
  </si>
  <si>
    <r>
      <t xml:space="preserve">Udarbejdet af Jørgen Walter </t>
    </r>
    <r>
      <rPr>
        <b/>
        <sz val="11"/>
        <color indexed="8"/>
        <rFont val="Calibri"/>
        <family val="2"/>
      </rPr>
      <t>©</t>
    </r>
  </si>
  <si>
    <t xml:space="preserve">www.walter-lystfisker.dk </t>
  </si>
  <si>
    <t>COPYRIGHT © 2014</t>
  </si>
  <si>
    <t>GND</t>
  </si>
  <si>
    <t>R3A</t>
  </si>
  <si>
    <t>R3B</t>
  </si>
  <si>
    <t>R3A+R3B</t>
  </si>
  <si>
    <t>Ry=R2+R3B</t>
  </si>
  <si>
    <t>Vt2=Vcc*(R5/(R4+R5))=Volt</t>
  </si>
  <si>
    <t>Hvad hvis-analyse</t>
  </si>
  <si>
    <t>Vt1=Vcc*(Ry/(Rz+Ry))=Volt</t>
  </si>
  <si>
    <t>Ri1 = Rz og Ry sidder parallel=</t>
  </si>
  <si>
    <t>Volt
meter</t>
  </si>
  <si>
    <t>Carey Foster Bridge</t>
  </si>
  <si>
    <t>Rx</t>
  </si>
  <si>
    <t>Rz=Rx+R3A</t>
  </si>
  <si>
    <t>Rz//Ry=</t>
  </si>
  <si>
    <t>+
Volt</t>
  </si>
  <si>
    <t>walter</t>
  </si>
  <si>
    <t>Voltmeter</t>
  </si>
  <si>
    <t xml:space="preserve"> Ω</t>
  </si>
  <si>
    <t xml:space="preserve">Vcc </t>
  </si>
  <si>
    <t xml:space="preserve"> Volt</t>
  </si>
  <si>
    <t xml:space="preserve"> mV</t>
  </si>
  <si>
    <t>Aflæs ubekendt modstand</t>
  </si>
  <si>
    <r>
      <t>(Rx-R2)=</t>
    </r>
    <r>
      <rPr>
        <sz val="11"/>
        <color theme="1"/>
        <rFont val="Calibri"/>
        <family val="2"/>
      </rPr>
      <t>Δ*(R3B-R3A)</t>
    </r>
  </si>
  <si>
    <r>
      <t>Rx=</t>
    </r>
    <r>
      <rPr>
        <sz val="11"/>
        <color theme="1"/>
        <rFont val="Calibri"/>
        <family val="2"/>
      </rPr>
      <t>Δ*(R3B-R3A)+R2</t>
    </r>
  </si>
  <si>
    <t>Rx den ubekendte modstand</t>
  </si>
  <si>
    <t>Reg.No.1264</t>
  </si>
  <si>
    <t>For det høje område er der ingen grund til at forøge spændingen til 100 Volt. Strømmen trukket fra batteriet er nu kun på 7,857mA og modstandene er på 25mW.</t>
  </si>
  <si>
    <t>Nedenfor ses først en modificeret Wheastone bro, hvor i potentiometeret indgår som to modstande R3A og R3B. Dernæst ses et ækvivalent diagram for ovenstående.</t>
  </si>
  <si>
    <t>Carey Foster Bridge er en målebro til at bestemme værdien af en ubekendt modstand Rx. På denne hjemmeside kan du se, hvordan målebroen er opbygget:</t>
  </si>
  <si>
    <t>Et måleinstrument kan ikke måle fra 0 til uendeligt, men har flere måleområder. Den viste målebro kan bestemme værdier fra 0 Ohm til 200 Ohm.</t>
  </si>
  <si>
    <t>Hvis man ønsker et højere måleområde f.eks. fra 0 Ohm til 2K Ohm udskiftes alle modstande til 1K Ohm.</t>
  </si>
  <si>
    <t>Hvis man ønsker et lavere måleområde f.eks. fra 0 Ohm til 20 Ohm udskiftes alle modstande til 10 Ohm.</t>
  </si>
  <si>
    <t>I mit Excel regneark kan den ubekendte modstand Rx beregnes, men naturligvis er det umuligt at foretage en beregning i Excel,</t>
  </si>
  <si>
    <t>Strømforsyningen Vcc har ingen indflydelse på resultatet, men spændingen må ikke være for stor, hvis man laver målebroen til det lave område.</t>
  </si>
  <si>
    <t>Den viste målebro med 100 Ohm modstande, har en Vcc på 10 Volt, hvilket giver en strøm fra batteriet (Vcc) på 78,57mA, og modstandene er på 250mW.</t>
  </si>
  <si>
    <t>Hvis den samme spænding tilføres det lave måleområde, vil strømmen stige til 785,7mA, og modstandene er på 2,5W.</t>
  </si>
  <si>
    <t>Derfor skal Vcc nedsættes til 1 volt og strømmen fra batteriet (Vcc) er igen på 78,57mA, men modstandene er nu kun på 25mW.</t>
  </si>
  <si>
    <t xml:space="preserve">http://en.wikipedia.org/wiki/Carey_Foster_bridge </t>
  </si>
  <si>
    <t>hvis ikke der indsættes en værdi for Rx i regnearket. Men i praksis indsætter man jo også en modstand, så det gør vi også i regnearket.</t>
  </si>
  <si>
    <t>Nu til det sjove. Regnearket skal afprøves med en ubekendt modstand Rx. Jeg har gemt en modstand et sted på arket med en værdi x Ohm.</t>
  </si>
  <si>
    <t>Kan du finde værdien? Gør således: Tast Makro knappen ”Indsæt Rx”, værdien indsættes i den gule celle D4, men du kan ikke se værdien.</t>
  </si>
  <si>
    <t>Tast nu Makro knappen ”Hvad hvis-analyse”, og værdien kommer frem i den grønne celle F6.</t>
  </si>
  <si>
    <t>Du kan selv afprøve regnearket ved at indtaste en værdi mellem 0 og 200 i den gule celle D4, for derefter at udføre en ”Hvad hvis-analyse” ved at taste Makro knappen.</t>
  </si>
  <si>
    <t>Værdien, du har indsat, aflæses i den grønne celle F6. Det kan også bruges som en ”Gætte leg”, få en ven til at indtaste en værdi mellem 0 og 200, og fortæl ham,</t>
  </si>
  <si>
    <t>at du kan gætte tallet.</t>
  </si>
  <si>
    <t>Det er det, som jeg mener med at finde værdien af en ubekendt modstand. Værdien er indsat i den gule celle, men kan først aflæses i den grønne celle</t>
  </si>
  <si>
    <t>efter en måling = ”Hvad hvis-analyse”.</t>
  </si>
  <si>
    <t>De to diagrammer på siden er nøjagtig ens, men blot tegnet forskelligt. Det til venstre ligner en Wheatstone bro – og det er det også - det til højre er en Foster bro,</t>
  </si>
  <si>
    <t>Reg.No.1254</t>
  </si>
  <si>
    <t>Læs på hjemmesiden, hvordan Carey Foster bridge anvendes:</t>
  </si>
  <si>
    <t>hvor jeg har erstattet glidetråden med et multi turn potentiometer R3A-R3B. I princippet er forskellen ens.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</si>
</sst>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_ * #,##0_ ;_ * \-#,##0_ ;_ * &quot;-&quot;??_ ;_ @_ "/>
    <numFmt numFmtId="166" formatCode="0.0000"/>
    <numFmt numFmtId="167" formatCode="_ * #,##0.000_ ;_ * \-#,##0.000_ ;_ * &quot;-&quot;???_ ;_ @_ "/>
    <numFmt numFmtId="168" formatCode="_ * #,##0.0000_ ;_ * \-#,##0.0000_ ;_ * &quot;-&quot;???_ ;_ @_ 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indexed="17"/>
      <name val="Arial"/>
      <family val="2"/>
    </font>
    <font>
      <sz val="11"/>
      <color theme="4" tint="0.79998168889431442"/>
      <name val="Calibri"/>
      <family val="2"/>
      <scheme val="minor"/>
    </font>
    <font>
      <b/>
      <sz val="12"/>
      <color theme="1"/>
      <name val="Calibri"/>
      <family val="2"/>
    </font>
    <font>
      <sz val="11"/>
      <color rgb="FFFFFF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</font>
    <font>
      <b/>
      <sz val="16"/>
      <color theme="1"/>
      <name val="Calibri"/>
      <family val="2"/>
      <scheme val="minor"/>
    </font>
    <font>
      <sz val="14"/>
      <color theme="4" tint="0.7999816888943144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118">
    <xf numFmtId="0" fontId="0" fillId="0" borderId="0" xfId="0"/>
    <xf numFmtId="167" fontId="2" fillId="0" borderId="0" xfId="0" applyNumberFormat="1" applyFont="1" applyFill="1" applyBorder="1" applyAlignment="1" applyProtection="1">
      <alignment vertical="center"/>
      <protection hidden="1"/>
    </xf>
    <xf numFmtId="0" fontId="9" fillId="0" borderId="0" xfId="2" applyFont="1" applyFill="1" applyBorder="1" applyAlignment="1" applyProtection="1">
      <alignment vertical="center"/>
      <protection hidden="1"/>
    </xf>
    <xf numFmtId="0" fontId="9" fillId="0" borderId="0" xfId="2" applyFill="1" applyAlignment="1" applyProtection="1">
      <alignment vertical="center"/>
      <protection hidden="1"/>
    </xf>
    <xf numFmtId="0" fontId="10" fillId="0" borderId="0" xfId="0" applyFont="1" applyFill="1" applyAlignment="1" applyProtection="1">
      <protection hidden="1"/>
    </xf>
    <xf numFmtId="0" fontId="0" fillId="0" borderId="0" xfId="0" applyProtection="1">
      <protection hidden="1"/>
    </xf>
    <xf numFmtId="2" fontId="6" fillId="3" borderId="0" xfId="0" applyNumberFormat="1" applyFont="1" applyFill="1" applyAlignment="1" applyProtection="1">
      <alignment horizontal="center"/>
      <protection hidden="1"/>
    </xf>
    <xf numFmtId="2" fontId="6" fillId="3" borderId="3" xfId="1" applyNumberFormat="1" applyFont="1" applyFill="1" applyBorder="1" applyAlignment="1" applyProtection="1">
      <alignment horizontal="center"/>
      <protection locked="0"/>
    </xf>
    <xf numFmtId="0" fontId="0" fillId="5" borderId="0" xfId="0" applyFill="1" applyProtection="1">
      <protection hidden="1"/>
    </xf>
    <xf numFmtId="0" fontId="0" fillId="5" borderId="0" xfId="0" applyFill="1" applyAlignment="1" applyProtection="1">
      <alignment horizontal="center"/>
      <protection hidden="1"/>
    </xf>
    <xf numFmtId="0" fontId="0" fillId="5" borderId="0" xfId="0" applyFill="1" applyBorder="1" applyProtection="1">
      <protection hidden="1"/>
    </xf>
    <xf numFmtId="0" fontId="14" fillId="5" borderId="0" xfId="0" applyFont="1" applyFill="1" applyAlignment="1" applyProtection="1">
      <alignment horizontal="center"/>
      <protection hidden="1"/>
    </xf>
    <xf numFmtId="0" fontId="0" fillId="5" borderId="3" xfId="0" applyFill="1" applyBorder="1" applyAlignment="1" applyProtection="1">
      <alignment horizontal="center"/>
      <protection hidden="1"/>
    </xf>
    <xf numFmtId="9" fontId="0" fillId="5" borderId="3" xfId="1" applyFont="1" applyFill="1" applyBorder="1" applyAlignment="1" applyProtection="1">
      <alignment horizontal="center"/>
      <protection hidden="1"/>
    </xf>
    <xf numFmtId="10" fontId="0" fillId="5" borderId="3" xfId="1" applyNumberFormat="1" applyFont="1" applyFill="1" applyBorder="1" applyAlignment="1" applyProtection="1">
      <alignment horizontal="center"/>
      <protection hidden="1"/>
    </xf>
    <xf numFmtId="2" fontId="0" fillId="5" borderId="3" xfId="1" applyNumberFormat="1" applyFont="1" applyFill="1" applyBorder="1" applyAlignment="1" applyProtection="1">
      <alignment horizontal="center"/>
      <protection hidden="1"/>
    </xf>
    <xf numFmtId="0" fontId="0" fillId="5" borderId="8" xfId="0" applyFill="1" applyBorder="1" applyProtection="1">
      <protection hidden="1"/>
    </xf>
    <xf numFmtId="0" fontId="0" fillId="5" borderId="10" xfId="0" applyFill="1" applyBorder="1" applyProtection="1">
      <protection hidden="1"/>
    </xf>
    <xf numFmtId="0" fontId="0" fillId="5" borderId="6" xfId="0" applyFill="1" applyBorder="1" applyProtection="1">
      <protection hidden="1"/>
    </xf>
    <xf numFmtId="0" fontId="0" fillId="5" borderId="7" xfId="0" applyFill="1" applyBorder="1" applyProtection="1">
      <protection hidden="1"/>
    </xf>
    <xf numFmtId="0" fontId="0" fillId="5" borderId="2" xfId="0" applyFill="1" applyBorder="1" applyProtection="1">
      <protection hidden="1"/>
    </xf>
    <xf numFmtId="167" fontId="2" fillId="5" borderId="0" xfId="0" applyNumberFormat="1" applyFont="1" applyFill="1" applyBorder="1" applyAlignment="1" applyProtection="1">
      <alignment vertical="center"/>
      <protection hidden="1"/>
    </xf>
    <xf numFmtId="0" fontId="9" fillId="5" borderId="0" xfId="2" applyFont="1" applyFill="1" applyBorder="1" applyAlignment="1" applyProtection="1">
      <alignment vertical="center"/>
      <protection hidden="1"/>
    </xf>
    <xf numFmtId="0" fontId="9" fillId="5" borderId="0" xfId="2" applyFill="1" applyAlignment="1" applyProtection="1">
      <alignment vertical="center"/>
      <protection hidden="1"/>
    </xf>
    <xf numFmtId="0" fontId="12" fillId="5" borderId="0" xfId="0" applyFont="1" applyFill="1" applyAlignment="1" applyProtection="1">
      <protection hidden="1"/>
    </xf>
    <xf numFmtId="0" fontId="10" fillId="5" borderId="0" xfId="0" applyFont="1" applyFill="1" applyAlignment="1" applyProtection="1">
      <protection hidden="1"/>
    </xf>
    <xf numFmtId="0" fontId="0" fillId="5" borderId="0" xfId="0" applyFill="1" applyBorder="1" applyAlignment="1" applyProtection="1">
      <protection hidden="1"/>
    </xf>
    <xf numFmtId="166" fontId="0" fillId="5" borderId="0" xfId="0" applyNumberFormat="1" applyFill="1" applyBorder="1" applyAlignment="1" applyProtection="1">
      <alignment horizontal="center"/>
      <protection hidden="1"/>
    </xf>
    <xf numFmtId="0" fontId="0" fillId="5" borderId="0" xfId="0" quotePrefix="1" applyFill="1" applyProtection="1">
      <protection hidden="1"/>
    </xf>
    <xf numFmtId="0" fontId="0" fillId="5" borderId="0" xfId="0" applyFill="1" applyBorder="1" applyAlignment="1" applyProtection="1">
      <alignment horizontal="center" vertical="center"/>
      <protection hidden="1"/>
    </xf>
    <xf numFmtId="2" fontId="0" fillId="5" borderId="12" xfId="0" applyNumberFormat="1" applyFill="1" applyBorder="1" applyAlignment="1" applyProtection="1">
      <alignment horizontal="center" vertical="center"/>
      <protection hidden="1"/>
    </xf>
    <xf numFmtId="0" fontId="0" fillId="5" borderId="9" xfId="0" applyFill="1" applyBorder="1" applyProtection="1">
      <protection hidden="1"/>
    </xf>
    <xf numFmtId="0" fontId="0" fillId="5" borderId="0" xfId="0" applyFill="1" applyBorder="1" applyAlignment="1" applyProtection="1">
      <alignment horizontal="left"/>
      <protection hidden="1"/>
    </xf>
    <xf numFmtId="0" fontId="0" fillId="5" borderId="11" xfId="0" applyFill="1" applyBorder="1" applyProtection="1">
      <protection hidden="1"/>
    </xf>
    <xf numFmtId="2" fontId="0" fillId="5" borderId="0" xfId="0" applyNumberFormat="1" applyFill="1" applyProtection="1">
      <protection hidden="1"/>
    </xf>
    <xf numFmtId="2" fontId="0" fillId="5" borderId="0" xfId="0" applyNumberFormat="1" applyFill="1" applyAlignment="1" applyProtection="1">
      <alignment horizontal="center"/>
      <protection hidden="1"/>
    </xf>
    <xf numFmtId="0" fontId="0" fillId="5" borderId="12" xfId="0" applyFill="1" applyBorder="1" applyProtection="1">
      <protection hidden="1"/>
    </xf>
    <xf numFmtId="2" fontId="0" fillId="5" borderId="12" xfId="0" applyNumberFormat="1" applyFill="1" applyBorder="1" applyProtection="1">
      <protection hidden="1"/>
    </xf>
    <xf numFmtId="9" fontId="0" fillId="5" borderId="0" xfId="0" applyNumberFormat="1" applyFill="1" applyAlignment="1" applyProtection="1">
      <alignment horizontal="center"/>
      <protection hidden="1"/>
    </xf>
    <xf numFmtId="0" fontId="0" fillId="5" borderId="0" xfId="0" applyFill="1" applyAlignment="1" applyProtection="1">
      <protection hidden="1"/>
    </xf>
    <xf numFmtId="0" fontId="0" fillId="5" borderId="4" xfId="0" applyFill="1" applyBorder="1" applyProtection="1">
      <protection hidden="1"/>
    </xf>
    <xf numFmtId="0" fontId="0" fillId="5" borderId="5" xfId="0" applyFill="1" applyBorder="1" applyAlignment="1" applyProtection="1">
      <alignment horizontal="center"/>
      <protection hidden="1"/>
    </xf>
    <xf numFmtId="0" fontId="0" fillId="5" borderId="5" xfId="0" applyFill="1" applyBorder="1" applyProtection="1">
      <protection hidden="1"/>
    </xf>
    <xf numFmtId="0" fontId="0" fillId="5" borderId="13" xfId="0" applyFill="1" applyBorder="1" applyProtection="1">
      <protection hidden="1"/>
    </xf>
    <xf numFmtId="2" fontId="7" fillId="5" borderId="0" xfId="0" applyNumberFormat="1" applyFont="1" applyFill="1" applyBorder="1" applyAlignment="1" applyProtection="1">
      <alignment horizontal="center"/>
      <protection hidden="1"/>
    </xf>
    <xf numFmtId="2" fontId="0" fillId="5" borderId="0" xfId="0" applyNumberFormat="1" applyFill="1" applyBorder="1" applyAlignment="1" applyProtection="1">
      <alignment horizontal="center"/>
      <protection hidden="1"/>
    </xf>
    <xf numFmtId="0" fontId="0" fillId="5" borderId="14" xfId="0" applyFill="1" applyBorder="1" applyProtection="1"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0" fillId="5" borderId="0" xfId="0" quotePrefix="1" applyFill="1" applyBorder="1" applyAlignment="1" applyProtection="1">
      <alignment horizontal="center"/>
      <protection hidden="1"/>
    </xf>
    <xf numFmtId="1" fontId="0" fillId="5" borderId="0" xfId="0" applyNumberFormat="1" applyFill="1" applyBorder="1" applyAlignment="1" applyProtection="1">
      <alignment horizontal="center"/>
      <protection hidden="1"/>
    </xf>
    <xf numFmtId="0" fontId="0" fillId="5" borderId="0" xfId="0" applyFill="1" applyBorder="1" applyAlignment="1" applyProtection="1">
      <alignment vertical="center"/>
      <protection hidden="1"/>
    </xf>
    <xf numFmtId="0" fontId="0" fillId="5" borderId="0" xfId="0" applyFill="1" applyBorder="1" applyAlignment="1" applyProtection="1">
      <alignment horizontal="center"/>
      <protection hidden="1"/>
    </xf>
    <xf numFmtId="164" fontId="0" fillId="5" borderId="0" xfId="0" applyNumberFormat="1" applyFill="1" applyBorder="1" applyAlignment="1" applyProtection="1">
      <alignment horizontal="center"/>
      <protection hidden="1"/>
    </xf>
    <xf numFmtId="0" fontId="0" fillId="5" borderId="19" xfId="0" applyFill="1" applyBorder="1" applyProtection="1">
      <protection hidden="1"/>
    </xf>
    <xf numFmtId="164" fontId="0" fillId="5" borderId="18" xfId="0" applyNumberFormat="1" applyFill="1" applyBorder="1" applyAlignment="1" applyProtection="1">
      <alignment horizontal="center"/>
      <protection hidden="1"/>
    </xf>
    <xf numFmtId="0" fontId="0" fillId="5" borderId="10" xfId="0" applyFill="1" applyBorder="1" applyAlignment="1" applyProtection="1">
      <alignment horizontal="center"/>
      <protection hidden="1"/>
    </xf>
    <xf numFmtId="2" fontId="0" fillId="5" borderId="10" xfId="0" applyNumberFormat="1" applyFill="1" applyBorder="1" applyAlignment="1" applyProtection="1">
      <alignment horizontal="center"/>
      <protection hidden="1"/>
    </xf>
    <xf numFmtId="165" fontId="0" fillId="5" borderId="0" xfId="0" applyNumberFormat="1" applyFill="1" applyBorder="1" applyProtection="1">
      <protection hidden="1"/>
    </xf>
    <xf numFmtId="168" fontId="0" fillId="5" borderId="0" xfId="0" applyNumberFormat="1" applyFill="1" applyBorder="1" applyProtection="1">
      <protection hidden="1"/>
    </xf>
    <xf numFmtId="164" fontId="0" fillId="5" borderId="0" xfId="0" applyNumberFormat="1" applyFill="1" applyBorder="1" applyProtection="1">
      <protection hidden="1"/>
    </xf>
    <xf numFmtId="0" fontId="14" fillId="5" borderId="0" xfId="0" applyFont="1" applyFill="1" applyProtection="1">
      <protection hidden="1"/>
    </xf>
    <xf numFmtId="0" fontId="16" fillId="2" borderId="3" xfId="0" applyFont="1" applyFill="1" applyBorder="1" applyAlignment="1" applyProtection="1">
      <alignment horizontal="center"/>
      <protection locked="0" hidden="1"/>
    </xf>
    <xf numFmtId="0" fontId="11" fillId="5" borderId="0" xfId="0" applyFont="1" applyFill="1" applyAlignment="1" applyProtection="1">
      <alignment horizontal="center"/>
      <protection hidden="1"/>
    </xf>
    <xf numFmtId="0" fontId="0" fillId="5" borderId="12" xfId="0" applyFill="1" applyBorder="1" applyAlignment="1" applyProtection="1">
      <protection hidden="1"/>
    </xf>
    <xf numFmtId="0" fontId="3" fillId="5" borderId="0" xfId="0" applyFont="1" applyFill="1" applyProtection="1">
      <protection hidden="1"/>
    </xf>
    <xf numFmtId="2" fontId="0" fillId="5" borderId="0" xfId="0" applyNumberFormat="1" applyFill="1" applyBorder="1" applyProtection="1">
      <protection hidden="1"/>
    </xf>
    <xf numFmtId="2" fontId="14" fillId="5" borderId="0" xfId="0" applyNumberFormat="1" applyFont="1" applyFill="1" applyAlignment="1" applyProtection="1">
      <alignment horizontal="center"/>
      <protection hidden="1"/>
    </xf>
    <xf numFmtId="2" fontId="14" fillId="5" borderId="0" xfId="0" applyNumberFormat="1" applyFont="1" applyFill="1" applyProtection="1">
      <protection hidden="1"/>
    </xf>
    <xf numFmtId="0" fontId="11" fillId="4" borderId="22" xfId="0" applyFont="1" applyFill="1" applyBorder="1" applyAlignment="1" applyProtection="1">
      <alignment horizontal="center"/>
      <protection hidden="1"/>
    </xf>
    <xf numFmtId="0" fontId="15" fillId="4" borderId="23" xfId="0" applyFont="1" applyFill="1" applyBorder="1" applyAlignment="1" applyProtection="1">
      <alignment horizontal="center"/>
      <protection hidden="1"/>
    </xf>
    <xf numFmtId="0" fontId="0" fillId="5" borderId="8" xfId="0" applyFill="1" applyBorder="1" applyAlignment="1" applyProtection="1">
      <alignment horizontal="center"/>
      <protection hidden="1"/>
    </xf>
    <xf numFmtId="0" fontId="18" fillId="0" borderId="0" xfId="0" applyFont="1"/>
    <xf numFmtId="0" fontId="18" fillId="5" borderId="10" xfId="0" applyFont="1" applyFill="1" applyBorder="1" applyProtection="1">
      <protection hidden="1"/>
    </xf>
    <xf numFmtId="0" fontId="18" fillId="5" borderId="0" xfId="0" applyFont="1" applyFill="1" applyBorder="1" applyProtection="1">
      <protection hidden="1"/>
    </xf>
    <xf numFmtId="0" fontId="18" fillId="5" borderId="12" xfId="0" applyFont="1" applyFill="1" applyBorder="1" applyProtection="1">
      <protection hidden="1"/>
    </xf>
    <xf numFmtId="0" fontId="18" fillId="5" borderId="8" xfId="0" applyFont="1" applyFill="1" applyBorder="1" applyProtection="1">
      <protection hidden="1"/>
    </xf>
    <xf numFmtId="0" fontId="21" fillId="5" borderId="6" xfId="0" applyFont="1" applyFill="1" applyBorder="1" applyProtection="1">
      <protection hidden="1"/>
    </xf>
    <xf numFmtId="0" fontId="9" fillId="0" borderId="0" xfId="2" applyNumberFormat="1" applyAlignment="1" applyProtection="1"/>
    <xf numFmtId="0" fontId="11" fillId="3" borderId="15" xfId="0" applyFont="1" applyFill="1" applyBorder="1" applyAlignment="1" applyProtection="1">
      <alignment horizontal="center"/>
      <protection hidden="1"/>
    </xf>
    <xf numFmtId="0" fontId="11" fillId="3" borderId="16" xfId="0" applyFont="1" applyFill="1" applyBorder="1" applyAlignment="1" applyProtection="1">
      <alignment horizontal="center"/>
      <protection hidden="1"/>
    </xf>
    <xf numFmtId="0" fontId="11" fillId="3" borderId="17" xfId="0" applyFont="1" applyFill="1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 wrapText="1"/>
      <protection hidden="1"/>
    </xf>
    <xf numFmtId="0" fontId="0" fillId="6" borderId="2" xfId="0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4" fillId="7" borderId="9" xfId="0" quotePrefix="1" applyFont="1" applyFill="1" applyBorder="1" applyAlignment="1" applyProtection="1">
      <alignment horizontal="center" vertical="top" wrapText="1"/>
      <protection hidden="1"/>
    </xf>
    <xf numFmtId="0" fontId="4" fillId="7" borderId="11" xfId="0" applyFont="1" applyFill="1" applyBorder="1" applyAlignment="1" applyProtection="1">
      <alignment horizontal="center" vertical="top"/>
      <protection hidden="1"/>
    </xf>
    <xf numFmtId="0" fontId="4" fillId="7" borderId="10" xfId="0" applyFont="1" applyFill="1" applyBorder="1" applyAlignment="1" applyProtection="1">
      <alignment horizontal="center" vertical="top"/>
      <protection hidden="1"/>
    </xf>
    <xf numFmtId="0" fontId="4" fillId="7" borderId="12" xfId="0" applyFont="1" applyFill="1" applyBorder="1" applyAlignment="1" applyProtection="1">
      <alignment horizontal="center" vertical="top"/>
      <protection hidden="1"/>
    </xf>
    <xf numFmtId="0" fontId="4" fillId="7" borderId="6" xfId="0" applyFont="1" applyFill="1" applyBorder="1" applyAlignment="1" applyProtection="1">
      <alignment horizontal="center" vertical="top"/>
      <protection hidden="1"/>
    </xf>
    <xf numFmtId="0" fontId="4" fillId="7" borderId="7" xfId="0" applyFont="1" applyFill="1" applyBorder="1" applyAlignment="1" applyProtection="1">
      <alignment horizontal="center" vertical="top"/>
      <protection hidden="1"/>
    </xf>
    <xf numFmtId="0" fontId="0" fillId="5" borderId="0" xfId="0" applyFill="1" applyAlignment="1" applyProtection="1">
      <alignment horizontal="center"/>
      <protection hidden="1"/>
    </xf>
    <xf numFmtId="0" fontId="5" fillId="7" borderId="9" xfId="0" quotePrefix="1" applyFont="1" applyFill="1" applyBorder="1" applyAlignment="1" applyProtection="1">
      <alignment horizontal="center" vertical="center"/>
      <protection hidden="1"/>
    </xf>
    <xf numFmtId="0" fontId="5" fillId="7" borderId="11" xfId="0" quotePrefix="1" applyFont="1" applyFill="1" applyBorder="1" applyAlignment="1" applyProtection="1">
      <alignment horizontal="center" vertical="center"/>
      <protection hidden="1"/>
    </xf>
    <xf numFmtId="0" fontId="5" fillId="7" borderId="6" xfId="0" quotePrefix="1" applyFont="1" applyFill="1" applyBorder="1" applyAlignment="1" applyProtection="1">
      <alignment horizontal="center" vertical="center"/>
      <protection hidden="1"/>
    </xf>
    <xf numFmtId="0" fontId="5" fillId="7" borderId="7" xfId="0" quotePrefix="1" applyFon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/>
      <protection hidden="1"/>
    </xf>
    <xf numFmtId="0" fontId="0" fillId="6" borderId="2" xfId="0" applyFill="1" applyBorder="1" applyAlignment="1" applyProtection="1">
      <alignment horizontal="center"/>
      <protection hidden="1"/>
    </xf>
    <xf numFmtId="0" fontId="11" fillId="5" borderId="4" xfId="0" applyFont="1" applyFill="1" applyBorder="1" applyAlignment="1" applyProtection="1">
      <alignment horizontal="center"/>
      <protection hidden="1"/>
    </xf>
    <xf numFmtId="0" fontId="17" fillId="5" borderId="8" xfId="0" applyFont="1" applyFill="1" applyBorder="1" applyAlignment="1" applyProtection="1">
      <alignment horizontal="center"/>
      <protection hidden="1"/>
    </xf>
    <xf numFmtId="0" fontId="14" fillId="5" borderId="0" xfId="0" applyFont="1" applyFill="1" applyAlignment="1" applyProtection="1">
      <alignment horizontal="center"/>
    </xf>
    <xf numFmtId="0" fontId="6" fillId="5" borderId="0" xfId="0" applyFont="1" applyFill="1" applyAlignment="1" applyProtection="1">
      <alignment horizontal="center"/>
      <protection hidden="1"/>
    </xf>
    <xf numFmtId="0" fontId="0" fillId="5" borderId="12" xfId="0" applyFill="1" applyBorder="1" applyAlignment="1" applyProtection="1">
      <alignment horizontal="center"/>
      <protection hidden="1"/>
    </xf>
    <xf numFmtId="0" fontId="0" fillId="5" borderId="21" xfId="0" applyFill="1" applyBorder="1" applyAlignment="1" applyProtection="1">
      <alignment horizontal="center"/>
      <protection hidden="1"/>
    </xf>
    <xf numFmtId="0" fontId="0" fillId="5" borderId="20" xfId="0" applyFill="1" applyBorder="1" applyAlignment="1" applyProtection="1">
      <alignment horizontal="center"/>
      <protection hidden="1"/>
    </xf>
    <xf numFmtId="0" fontId="0" fillId="5" borderId="21" xfId="0" applyFill="1" applyBorder="1" applyAlignment="1" applyProtection="1">
      <alignment horizontal="left"/>
      <protection hidden="1"/>
    </xf>
    <xf numFmtId="0" fontId="0" fillId="5" borderId="20" xfId="0" applyFill="1" applyBorder="1" applyAlignment="1" applyProtection="1">
      <alignment horizontal="left"/>
      <protection hidden="1"/>
    </xf>
    <xf numFmtId="0" fontId="0" fillId="5" borderId="22" xfId="0" applyFill="1" applyBorder="1" applyAlignment="1" applyProtection="1">
      <alignment horizontal="left"/>
      <protection hidden="1"/>
    </xf>
    <xf numFmtId="0" fontId="0" fillId="5" borderId="23" xfId="0" applyFill="1" applyBorder="1" applyAlignment="1" applyProtection="1">
      <alignment horizontal="left"/>
      <protection hidden="1"/>
    </xf>
    <xf numFmtId="0" fontId="0" fillId="5" borderId="15" xfId="0" applyFill="1" applyBorder="1" applyAlignment="1" applyProtection="1">
      <alignment horizontal="center"/>
      <protection hidden="1"/>
    </xf>
    <xf numFmtId="0" fontId="0" fillId="5" borderId="16" xfId="0" applyFill="1" applyBorder="1" applyAlignment="1" applyProtection="1">
      <alignment horizontal="center"/>
      <protection hidden="1"/>
    </xf>
    <xf numFmtId="0" fontId="0" fillId="5" borderId="17" xfId="0" applyFill="1" applyBorder="1" applyAlignment="1" applyProtection="1">
      <alignment horizontal="center"/>
      <protection hidden="1"/>
    </xf>
    <xf numFmtId="0" fontId="19" fillId="5" borderId="10" xfId="2" applyFont="1" applyFill="1" applyBorder="1" applyAlignment="1" applyProtection="1">
      <alignment horizontal="center" vertical="center"/>
      <protection hidden="1"/>
    </xf>
    <xf numFmtId="0" fontId="19" fillId="5" borderId="0" xfId="2" applyFont="1" applyFill="1" applyBorder="1" applyAlignment="1" applyProtection="1">
      <alignment horizontal="center" vertical="center"/>
      <protection hidden="1"/>
    </xf>
    <xf numFmtId="0" fontId="20" fillId="5" borderId="9" xfId="0" applyFont="1" applyFill="1" applyBorder="1" applyAlignment="1" applyProtection="1">
      <alignment horizontal="center"/>
      <protection hidden="1"/>
    </xf>
    <xf numFmtId="0" fontId="20" fillId="5" borderId="24" xfId="0" applyFont="1" applyFill="1" applyBorder="1" applyAlignment="1" applyProtection="1">
      <alignment horizontal="center"/>
      <protection hidden="1"/>
    </xf>
    <xf numFmtId="0" fontId="20" fillId="5" borderId="11" xfId="0" applyFont="1" applyFill="1" applyBorder="1" applyAlignment="1" applyProtection="1">
      <alignment horizontal="center"/>
      <protection hidden="1"/>
    </xf>
    <xf numFmtId="0" fontId="21" fillId="5" borderId="8" xfId="0" applyFont="1" applyFill="1" applyBorder="1" applyAlignment="1" applyProtection="1">
      <alignment horizontal="center"/>
    </xf>
    <xf numFmtId="0" fontId="21" fillId="5" borderId="7" xfId="0" applyFont="1" applyFill="1" applyBorder="1" applyAlignment="1" applyProtection="1">
      <alignment horizontal="center"/>
    </xf>
  </cellXfs>
  <cellStyles count="3">
    <cellStyle name="Hyperlink" xfId="2" builtinId="8"/>
    <cellStyle name="Normal" xfId="0" builtinId="0"/>
    <cellStyle name="Pro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13</xdr:row>
      <xdr:rowOff>15240</xdr:rowOff>
    </xdr:from>
    <xdr:to>
      <xdr:col>7</xdr:col>
      <xdr:colOff>7620</xdr:colOff>
      <xdr:row>18</xdr:row>
      <xdr:rowOff>22860</xdr:rowOff>
    </xdr:to>
    <xdr:cxnSp macro="">
      <xdr:nvCxnSpPr>
        <xdr:cNvPr id="3" name="Lige pilforbindelse 2"/>
        <xdr:cNvCxnSpPr/>
      </xdr:nvCxnSpPr>
      <xdr:spPr>
        <a:xfrm flipH="1" flipV="1">
          <a:off x="6096000" y="3421380"/>
          <a:ext cx="7620" cy="830580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0</xdr:colOff>
      <xdr:row>0</xdr:row>
      <xdr:rowOff>0</xdr:rowOff>
    </xdr:from>
    <xdr:to>
      <xdr:col>18</xdr:col>
      <xdr:colOff>381000</xdr:colOff>
      <xdr:row>10</xdr:row>
      <xdr:rowOff>160020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12380" y="0"/>
          <a:ext cx="4777740" cy="20650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alter-lystfisker.dk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en.wikipedia.org/wiki/Carey_Foster_brid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1"/>
  <dimension ref="A1:V39"/>
  <sheetViews>
    <sheetView tabSelected="1" workbookViewId="0">
      <selection activeCell="Q29" sqref="Q29"/>
    </sheetView>
  </sheetViews>
  <sheetFormatPr defaultColWidth="8.85546875" defaultRowHeight="15"/>
  <cols>
    <col min="1" max="1" width="8.85546875" style="5"/>
    <col min="2" max="2" width="10.7109375" style="5" customWidth="1"/>
    <col min="3" max="3" width="8.85546875" style="5"/>
    <col min="4" max="5" width="9.7109375" style="5" customWidth="1"/>
    <col min="6" max="7" width="11.7109375" style="5" customWidth="1"/>
    <col min="8" max="8" width="11.85546875" style="5" bestFit="1" customWidth="1"/>
    <col min="9" max="11" width="9.7109375" style="5" customWidth="1"/>
    <col min="12" max="12" width="10.7109375" style="5" customWidth="1"/>
    <col min="13" max="16384" width="8.85546875" style="5"/>
  </cols>
  <sheetData>
    <row r="1" spans="1:20" ht="15.75">
      <c r="A1" s="8"/>
      <c r="B1" s="8"/>
      <c r="C1" s="8"/>
      <c r="D1" s="97" t="s">
        <v>26</v>
      </c>
      <c r="E1" s="97"/>
      <c r="F1" s="97"/>
      <c r="G1" s="97"/>
      <c r="H1" s="97"/>
      <c r="I1" s="97"/>
      <c r="J1" s="97"/>
      <c r="K1" s="97"/>
      <c r="L1" s="8"/>
      <c r="M1" s="8"/>
      <c r="N1" s="8"/>
      <c r="O1" s="8"/>
      <c r="P1" s="8"/>
      <c r="Q1" s="8"/>
      <c r="R1" s="8"/>
      <c r="S1" s="8"/>
      <c r="T1" s="8"/>
    </row>
    <row r="2" spans="1:20">
      <c r="A2" s="8"/>
      <c r="B2" s="8"/>
      <c r="C2" s="8"/>
      <c r="D2" s="108" t="s">
        <v>0</v>
      </c>
      <c r="E2" s="109"/>
      <c r="F2" s="109"/>
      <c r="G2" s="109"/>
      <c r="H2" s="109"/>
      <c r="I2" s="109"/>
      <c r="J2" s="110"/>
      <c r="K2" s="12" t="s">
        <v>35</v>
      </c>
      <c r="L2" s="8"/>
      <c r="M2" s="8"/>
      <c r="N2" s="8"/>
      <c r="O2" s="8"/>
      <c r="P2" s="8"/>
      <c r="Q2" s="8"/>
      <c r="R2" s="8"/>
      <c r="S2" s="8"/>
      <c r="T2" s="8"/>
    </row>
    <row r="3" spans="1:20">
      <c r="A3" s="8"/>
      <c r="B3" s="8"/>
      <c r="C3" s="8"/>
      <c r="D3" s="12" t="s">
        <v>27</v>
      </c>
      <c r="E3" s="12" t="s">
        <v>7</v>
      </c>
      <c r="F3" s="12" t="s">
        <v>4</v>
      </c>
      <c r="G3" s="12" t="s">
        <v>8</v>
      </c>
      <c r="H3" s="12" t="s">
        <v>19</v>
      </c>
      <c r="I3" s="12" t="s">
        <v>17</v>
      </c>
      <c r="J3" s="12" t="s">
        <v>18</v>
      </c>
      <c r="K3" s="12" t="s">
        <v>34</v>
      </c>
      <c r="L3" s="8"/>
      <c r="M3" s="8"/>
      <c r="N3" s="8"/>
      <c r="O3" s="8"/>
      <c r="P3" s="8"/>
      <c r="Q3" s="8"/>
      <c r="R3" s="8"/>
      <c r="S3" s="8"/>
      <c r="T3" s="8"/>
    </row>
    <row r="4" spans="1:20" ht="15.75">
      <c r="A4" s="8"/>
      <c r="B4" s="11">
        <v>120</v>
      </c>
      <c r="C4" s="8"/>
      <c r="D4" s="61">
        <v>100</v>
      </c>
      <c r="E4" s="12">
        <v>100</v>
      </c>
      <c r="F4" s="12">
        <v>100</v>
      </c>
      <c r="G4" s="12">
        <v>100</v>
      </c>
      <c r="H4" s="12">
        <v>100</v>
      </c>
      <c r="I4" s="7">
        <v>50.000000000000036</v>
      </c>
      <c r="J4" s="15">
        <f>H4-I4</f>
        <v>49.999999999999964</v>
      </c>
      <c r="K4" s="12">
        <v>10</v>
      </c>
      <c r="L4" s="8"/>
      <c r="M4" s="8"/>
      <c r="N4" s="8"/>
      <c r="O4" s="8"/>
      <c r="P4" s="8"/>
      <c r="Q4" s="8"/>
      <c r="R4" s="8"/>
      <c r="S4" s="8"/>
      <c r="T4" s="8"/>
    </row>
    <row r="5" spans="1:20">
      <c r="A5" s="8"/>
      <c r="B5" s="8"/>
      <c r="C5" s="8"/>
      <c r="D5" s="104" t="s">
        <v>38</v>
      </c>
      <c r="E5" s="105"/>
      <c r="F5" s="102" t="s">
        <v>37</v>
      </c>
      <c r="G5" s="103"/>
      <c r="H5" s="13">
        <v>1</v>
      </c>
      <c r="I5" s="14">
        <f>I4/H4</f>
        <v>0.50000000000000033</v>
      </c>
      <c r="J5" s="14">
        <f>H5-I5</f>
        <v>0.49999999999999967</v>
      </c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15.75">
      <c r="A6" s="10"/>
      <c r="B6" s="10"/>
      <c r="C6" s="10"/>
      <c r="D6" s="106" t="s">
        <v>39</v>
      </c>
      <c r="E6" s="107"/>
      <c r="F6" s="68">
        <f>H4*(J5-I5)+E4</f>
        <v>99.999999999999929</v>
      </c>
      <c r="G6" s="69" t="s">
        <v>33</v>
      </c>
      <c r="H6" s="78" t="s">
        <v>22</v>
      </c>
      <c r="I6" s="79"/>
      <c r="J6" s="80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15" customHeight="1">
      <c r="A7" s="8"/>
      <c r="B7" s="8"/>
      <c r="C7" s="8"/>
      <c r="D7" s="8"/>
      <c r="E7" s="8"/>
      <c r="F7" s="11">
        <f>ROUND(F6,2)</f>
        <v>100</v>
      </c>
      <c r="G7" s="90"/>
      <c r="H7" s="90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15" customHeight="1" thickBot="1">
      <c r="A8" s="8"/>
      <c r="B8" s="8"/>
      <c r="C8" s="8"/>
      <c r="D8" s="8"/>
      <c r="E8" s="8"/>
      <c r="F8" s="8"/>
      <c r="G8" s="98" t="str">
        <f>CONCATENATE(K3,K4,K2)</f>
        <v>Vcc 10 Volt</v>
      </c>
      <c r="H8" s="98"/>
      <c r="I8" s="8"/>
      <c r="J8" s="10"/>
      <c r="K8" s="10"/>
      <c r="L8" s="8"/>
      <c r="M8" s="8"/>
      <c r="N8" s="8"/>
      <c r="O8" s="8"/>
      <c r="P8" s="8"/>
      <c r="Q8" s="8"/>
      <c r="R8" s="8"/>
      <c r="S8" s="8"/>
      <c r="T8" s="8"/>
    </row>
    <row r="9" spans="1:20" ht="15" customHeight="1" thickBot="1">
      <c r="A9" s="8"/>
      <c r="B9" s="8"/>
      <c r="C9" s="8"/>
      <c r="D9" s="8"/>
      <c r="E9" s="16"/>
      <c r="F9" s="16"/>
      <c r="G9" s="91" t="s">
        <v>1</v>
      </c>
      <c r="H9" s="92"/>
      <c r="I9" s="16"/>
      <c r="J9" s="16"/>
      <c r="K9" s="10"/>
      <c r="L9" s="8"/>
      <c r="M9" s="8"/>
      <c r="N9" s="8"/>
      <c r="O9" s="8"/>
      <c r="P9" s="8"/>
      <c r="Q9" s="8"/>
      <c r="R9" s="8"/>
      <c r="S9" s="8"/>
      <c r="T9" s="8"/>
    </row>
    <row r="10" spans="1:20" ht="15.75" thickBot="1">
      <c r="A10" s="8"/>
      <c r="B10" s="39"/>
      <c r="C10" s="39"/>
      <c r="D10" s="63"/>
      <c r="E10" s="17"/>
      <c r="F10" s="8"/>
      <c r="G10" s="93"/>
      <c r="H10" s="94"/>
      <c r="I10" s="8"/>
      <c r="J10" s="8"/>
      <c r="K10" s="17"/>
      <c r="L10" s="8"/>
      <c r="M10" s="8"/>
      <c r="N10" s="8"/>
      <c r="O10" s="8"/>
      <c r="P10" s="8"/>
      <c r="Q10" s="8"/>
      <c r="R10" s="8"/>
      <c r="S10" s="8"/>
      <c r="T10" s="8"/>
    </row>
    <row r="11" spans="1:20">
      <c r="A11" s="8"/>
      <c r="B11" s="90" t="s">
        <v>40</v>
      </c>
      <c r="C11" s="90"/>
      <c r="D11" s="101"/>
      <c r="E11" s="17"/>
      <c r="F11" s="9"/>
      <c r="G11" s="8"/>
      <c r="H11" s="8"/>
      <c r="I11" s="9"/>
      <c r="J11" s="8"/>
      <c r="K11" s="17"/>
      <c r="L11" s="9"/>
      <c r="M11" s="8"/>
      <c r="N11" s="8"/>
      <c r="O11" s="8"/>
      <c r="P11" s="8"/>
      <c r="Q11" s="8"/>
      <c r="R11" s="8"/>
      <c r="S11" s="8"/>
      <c r="T11" s="8"/>
    </row>
    <row r="12" spans="1:20" ht="15.75" thickBot="1">
      <c r="A12" s="8"/>
      <c r="B12" s="8"/>
      <c r="C12" s="9" t="str">
        <f>CONCATENATE(F7,G6)</f>
        <v>100 Ω</v>
      </c>
      <c r="D12" s="8"/>
      <c r="E12" s="17"/>
      <c r="F12" s="9" t="str">
        <f>+CONCATENATE(F4,G6)</f>
        <v>100 Ω</v>
      </c>
      <c r="G12" s="8"/>
      <c r="H12" s="8"/>
      <c r="I12" s="9" t="str">
        <f>CONCATENATE(G4,G6)</f>
        <v>100 Ω</v>
      </c>
      <c r="J12" s="8"/>
      <c r="K12" s="17"/>
      <c r="L12" s="9" t="str">
        <f>+CONCATENATE(E4,G6)</f>
        <v>100 Ω</v>
      </c>
      <c r="M12" s="8"/>
      <c r="N12" s="8"/>
      <c r="O12" s="8"/>
      <c r="P12" s="8"/>
      <c r="Q12" s="8"/>
      <c r="R12" s="8"/>
      <c r="S12" s="8"/>
      <c r="T12" s="8"/>
    </row>
    <row r="13" spans="1:20" ht="7.9" customHeight="1" thickBot="1">
      <c r="A13" s="8"/>
      <c r="B13" s="19"/>
      <c r="C13" s="95" t="str">
        <f>+D3</f>
        <v>Rx</v>
      </c>
      <c r="D13" s="18"/>
      <c r="E13" s="20"/>
      <c r="F13" s="95" t="str">
        <f>+F3</f>
        <v>R4</v>
      </c>
      <c r="G13" s="18"/>
      <c r="H13" s="19"/>
      <c r="I13" s="95" t="str">
        <f>+G3</f>
        <v>R5</v>
      </c>
      <c r="J13" s="18"/>
      <c r="K13" s="20"/>
      <c r="L13" s="95" t="str">
        <f>+E3</f>
        <v>R2</v>
      </c>
      <c r="M13" s="18"/>
      <c r="N13" s="8"/>
      <c r="O13" s="8"/>
      <c r="P13" s="8"/>
      <c r="Q13" s="8"/>
      <c r="R13" s="8"/>
      <c r="S13" s="8"/>
      <c r="T13" s="8"/>
    </row>
    <row r="14" spans="1:20" ht="7.9" customHeight="1" thickBot="1">
      <c r="A14" s="8"/>
      <c r="B14" s="31"/>
      <c r="C14" s="96"/>
      <c r="D14" s="8"/>
      <c r="E14" s="8"/>
      <c r="F14" s="96"/>
      <c r="G14" s="8"/>
      <c r="H14" s="8"/>
      <c r="I14" s="96"/>
      <c r="J14" s="8"/>
      <c r="K14" s="8"/>
      <c r="L14" s="96"/>
      <c r="M14" s="33"/>
      <c r="N14" s="8"/>
      <c r="O14" s="8"/>
      <c r="P14" s="8"/>
      <c r="Q14" s="8"/>
      <c r="R14" s="8"/>
      <c r="S14" s="8"/>
      <c r="T14" s="8"/>
    </row>
    <row r="15" spans="1:20" ht="15" customHeight="1">
      <c r="A15" s="9" t="s">
        <v>5</v>
      </c>
      <c r="B15" s="17"/>
      <c r="C15" s="8"/>
      <c r="D15" s="8"/>
      <c r="E15" s="8"/>
      <c r="F15" s="8"/>
      <c r="G15" s="8"/>
      <c r="H15" s="9"/>
      <c r="I15" s="8"/>
      <c r="J15" s="90" t="s">
        <v>16</v>
      </c>
      <c r="K15" s="90"/>
      <c r="L15" s="8"/>
      <c r="M15" s="36"/>
      <c r="N15" s="9" t="s">
        <v>6</v>
      </c>
      <c r="O15" s="8"/>
      <c r="P15" s="21" t="s">
        <v>13</v>
      </c>
      <c r="Q15" s="8"/>
      <c r="R15" s="8"/>
      <c r="S15" s="8"/>
      <c r="T15" s="8"/>
    </row>
    <row r="16" spans="1:20" ht="15" customHeight="1">
      <c r="A16" s="9" t="s">
        <v>2</v>
      </c>
      <c r="B16" s="17" t="s">
        <v>28</v>
      </c>
      <c r="C16" s="34">
        <f>D4+I4</f>
        <v>150.00000000000003</v>
      </c>
      <c r="D16" s="64"/>
      <c r="E16" s="8"/>
      <c r="F16" s="100" t="s">
        <v>32</v>
      </c>
      <c r="G16" s="100"/>
      <c r="H16" s="6">
        <f>+(H24-H22)*1000</f>
        <v>8.8817841970012523E-13</v>
      </c>
      <c r="I16" s="62" t="s">
        <v>36</v>
      </c>
      <c r="J16" s="8"/>
      <c r="K16" s="8"/>
      <c r="L16" s="10" t="s">
        <v>20</v>
      </c>
      <c r="M16" s="37">
        <f>E4+J4</f>
        <v>149.99999999999997</v>
      </c>
      <c r="N16" s="9" t="s">
        <v>2</v>
      </c>
      <c r="O16" s="8"/>
      <c r="P16" s="8"/>
      <c r="Q16" s="8"/>
      <c r="R16" s="8"/>
      <c r="S16" s="8"/>
      <c r="T16" s="8"/>
    </row>
    <row r="17" spans="1:22" ht="15" customHeight="1">
      <c r="A17" s="35">
        <f>+H22</f>
        <v>4.9999999999999991</v>
      </c>
      <c r="B17" s="17"/>
      <c r="C17" s="8"/>
      <c r="D17" s="8"/>
      <c r="E17" s="8"/>
      <c r="F17" s="9"/>
      <c r="G17" s="34"/>
      <c r="H17" s="66">
        <f>ROUND(H16,2)</f>
        <v>0</v>
      </c>
      <c r="I17" s="9"/>
      <c r="J17" s="8"/>
      <c r="K17" s="8"/>
      <c r="L17" s="8"/>
      <c r="M17" s="36"/>
      <c r="N17" s="35">
        <f>+H24</f>
        <v>5</v>
      </c>
      <c r="O17" s="8"/>
      <c r="P17" s="23" t="s">
        <v>14</v>
      </c>
      <c r="Q17" s="8"/>
      <c r="R17" s="8"/>
      <c r="S17" s="8"/>
      <c r="T17" s="8"/>
    </row>
    <row r="18" spans="1:22" ht="15" customHeight="1" thickBot="1">
      <c r="A18" s="8"/>
      <c r="B18" s="17"/>
      <c r="C18" s="8"/>
      <c r="D18" s="8"/>
      <c r="E18" s="8"/>
      <c r="F18" s="35" t="str">
        <f>CONCATENATE(I4,G6)</f>
        <v>50 Ω</v>
      </c>
      <c r="G18" s="34"/>
      <c r="H18" s="34"/>
      <c r="I18" s="35" t="str">
        <f>CONCATENATE(J4,G6)</f>
        <v>50 Ω</v>
      </c>
      <c r="J18" s="8"/>
      <c r="K18" s="8"/>
      <c r="L18" s="8"/>
      <c r="M18" s="36"/>
      <c r="N18" s="8"/>
      <c r="O18" s="8"/>
      <c r="P18" s="24" t="s">
        <v>15</v>
      </c>
      <c r="Q18" s="8"/>
      <c r="R18" s="8"/>
      <c r="S18" s="8"/>
      <c r="T18" s="8"/>
    </row>
    <row r="19" spans="1:22" ht="7.9" customHeight="1" thickBot="1">
      <c r="A19" s="8"/>
      <c r="B19" s="18"/>
      <c r="C19" s="16"/>
      <c r="D19" s="16"/>
      <c r="E19" s="19"/>
      <c r="F19" s="95" t="str">
        <f>+I3</f>
        <v>R3A</v>
      </c>
      <c r="G19" s="18"/>
      <c r="H19" s="19"/>
      <c r="I19" s="95" t="str">
        <f>+J3</f>
        <v>R3B</v>
      </c>
      <c r="J19" s="18"/>
      <c r="K19" s="16"/>
      <c r="L19" s="16"/>
      <c r="M19" s="19"/>
      <c r="N19" s="8"/>
      <c r="O19" s="8"/>
      <c r="P19" s="8"/>
      <c r="Q19" s="8"/>
      <c r="R19" s="8"/>
      <c r="S19" s="8"/>
      <c r="T19" s="8"/>
    </row>
    <row r="20" spans="1:22" ht="7.9" customHeight="1" thickBot="1">
      <c r="A20" s="8"/>
      <c r="B20" s="8"/>
      <c r="C20" s="8"/>
      <c r="D20" s="8"/>
      <c r="E20" s="8"/>
      <c r="F20" s="96"/>
      <c r="G20" s="8"/>
      <c r="H20" s="8"/>
      <c r="I20" s="96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2">
      <c r="A21" s="8"/>
      <c r="B21" s="8"/>
      <c r="C21" s="8"/>
      <c r="D21" s="8"/>
      <c r="E21" s="8"/>
      <c r="F21" s="38">
        <f>+I5</f>
        <v>0.50000000000000033</v>
      </c>
      <c r="G21" s="39"/>
      <c r="H21" s="39"/>
      <c r="I21" s="38">
        <f>+J5</f>
        <v>0.49999999999999967</v>
      </c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2">
      <c r="A22" s="8"/>
      <c r="B22" s="32" t="s">
        <v>23</v>
      </c>
      <c r="C22" s="32"/>
      <c r="D22" s="32"/>
      <c r="E22" s="32"/>
      <c r="F22" s="32"/>
      <c r="G22" s="10"/>
      <c r="H22" s="65">
        <f>K4*(M16/(C16+M16))</f>
        <v>4.9999999999999991</v>
      </c>
      <c r="I22" s="10" t="s">
        <v>2</v>
      </c>
      <c r="J22" s="67">
        <f>ROUND(H22,2)</f>
        <v>5</v>
      </c>
      <c r="K22" s="8"/>
      <c r="L22" s="8"/>
      <c r="M22" s="8"/>
      <c r="N22" s="8"/>
      <c r="O22" s="8"/>
      <c r="P22" s="21"/>
      <c r="Q22" s="21"/>
      <c r="R22" s="21"/>
      <c r="S22" s="21"/>
      <c r="T22" s="21"/>
      <c r="U22" s="1"/>
      <c r="V22" s="1"/>
    </row>
    <row r="23" spans="1:22">
      <c r="A23" s="8"/>
      <c r="B23" s="32" t="s">
        <v>24</v>
      </c>
      <c r="C23" s="32"/>
      <c r="D23" s="32"/>
      <c r="E23" s="32"/>
      <c r="F23" s="10" t="s">
        <v>29</v>
      </c>
      <c r="G23" s="8"/>
      <c r="H23" s="65">
        <f>C16*M16/(C16+M16)</f>
        <v>75</v>
      </c>
      <c r="I23" s="10" t="s">
        <v>3</v>
      </c>
      <c r="J23" s="67">
        <f>ROUND(H23,2)</f>
        <v>75</v>
      </c>
      <c r="K23" s="8"/>
      <c r="L23" s="8"/>
      <c r="M23" s="8"/>
      <c r="N23" s="8"/>
      <c r="O23" s="8"/>
      <c r="P23" s="22"/>
      <c r="Q23" s="22"/>
      <c r="R23" s="22"/>
      <c r="S23" s="22"/>
      <c r="T23" s="22"/>
      <c r="U23" s="2"/>
      <c r="V23" s="2"/>
    </row>
    <row r="24" spans="1:22">
      <c r="A24" s="28"/>
      <c r="B24" s="32" t="s">
        <v>21</v>
      </c>
      <c r="C24" s="32"/>
      <c r="D24" s="32"/>
      <c r="E24" s="32"/>
      <c r="F24" s="32"/>
      <c r="G24" s="10"/>
      <c r="H24" s="65">
        <f>K4*(G4/(F4+G4))</f>
        <v>5</v>
      </c>
      <c r="I24" s="10" t="s">
        <v>2</v>
      </c>
      <c r="J24" s="67">
        <f>ROUND(H24,2)</f>
        <v>5</v>
      </c>
      <c r="K24" s="8"/>
      <c r="L24" s="8"/>
      <c r="M24" s="8"/>
      <c r="N24" s="8"/>
      <c r="O24" s="8"/>
      <c r="P24" s="23"/>
      <c r="Q24" s="23"/>
      <c r="R24" s="23"/>
      <c r="S24" s="23"/>
      <c r="T24" s="23"/>
      <c r="U24" s="3"/>
      <c r="V24" s="3"/>
    </row>
    <row r="25" spans="1:22">
      <c r="A25" s="28"/>
      <c r="B25" s="26" t="s">
        <v>9</v>
      </c>
      <c r="C25" s="26"/>
      <c r="D25" s="26"/>
      <c r="E25" s="26"/>
      <c r="F25" s="10" t="s">
        <v>10</v>
      </c>
      <c r="G25" s="8"/>
      <c r="H25" s="65">
        <f>F4*G4/(F4+G4)</f>
        <v>50</v>
      </c>
      <c r="I25" s="10" t="s">
        <v>3</v>
      </c>
      <c r="J25" s="67">
        <f>ROUND(H25,2)</f>
        <v>50</v>
      </c>
      <c r="K25" s="8"/>
      <c r="L25" s="8"/>
      <c r="M25" s="8"/>
      <c r="N25" s="8"/>
      <c r="O25" s="8"/>
      <c r="P25" s="23"/>
      <c r="Q25" s="23"/>
      <c r="R25" s="23"/>
      <c r="S25" s="23"/>
      <c r="T25" s="23"/>
      <c r="U25" s="3"/>
      <c r="V25" s="3"/>
    </row>
    <row r="26" spans="1:22" ht="19.5" thickBo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25"/>
      <c r="Q26" s="25"/>
      <c r="R26" s="25"/>
      <c r="S26" s="25"/>
      <c r="T26" s="25"/>
      <c r="U26" s="4"/>
      <c r="V26" s="4"/>
    </row>
    <row r="27" spans="1:22">
      <c r="A27" s="10"/>
      <c r="B27" s="10"/>
      <c r="C27" s="40"/>
      <c r="D27" s="40"/>
      <c r="E27" s="83" t="s">
        <v>11</v>
      </c>
      <c r="F27" s="41"/>
      <c r="G27" s="81" t="s">
        <v>25</v>
      </c>
      <c r="H27" s="41"/>
      <c r="I27" s="83" t="s">
        <v>12</v>
      </c>
      <c r="J27" s="42"/>
      <c r="K27" s="8"/>
      <c r="L27" s="8"/>
      <c r="M27" s="8"/>
      <c r="N27" s="8"/>
      <c r="O27" s="10"/>
      <c r="P27" s="8"/>
      <c r="Q27" s="8"/>
      <c r="R27" s="8"/>
      <c r="S27" s="8"/>
      <c r="T27" s="8"/>
    </row>
    <row r="28" spans="1:22" ht="15" customHeight="1" thickBot="1">
      <c r="A28" s="10"/>
      <c r="B28" s="10"/>
      <c r="C28" s="43"/>
      <c r="D28" s="10"/>
      <c r="E28" s="82"/>
      <c r="F28" s="44"/>
      <c r="G28" s="82"/>
      <c r="H28" s="45"/>
      <c r="I28" s="82"/>
      <c r="J28" s="10"/>
      <c r="K28" s="46"/>
      <c r="L28" s="10"/>
      <c r="M28" s="10"/>
      <c r="N28" s="10"/>
      <c r="O28" s="10"/>
      <c r="P28" s="8"/>
      <c r="Q28" s="8"/>
      <c r="R28" s="8"/>
      <c r="S28" s="8"/>
      <c r="T28" s="8"/>
    </row>
    <row r="29" spans="1:22" ht="18" customHeight="1">
      <c r="A29" s="29" t="s">
        <v>5</v>
      </c>
      <c r="B29" s="84" t="s">
        <v>30</v>
      </c>
      <c r="C29" s="85"/>
      <c r="D29" s="10"/>
      <c r="E29" s="47" t="str">
        <f>CONCATENATE(J23,G6)</f>
        <v>75 Ω</v>
      </c>
      <c r="F29" s="51" t="str">
        <f>CONCATENATE(J22,K2)</f>
        <v>5 Volt</v>
      </c>
      <c r="G29" s="9" t="str">
        <f>CONCATENATE(H17,I16)</f>
        <v>0 mV</v>
      </c>
      <c r="H29" s="51" t="str">
        <f>CONCATENATE(J24,K2)</f>
        <v>5 Volt</v>
      </c>
      <c r="I29" s="47" t="str">
        <f>CONCATENATE(J25,G6)</f>
        <v>50 Ω</v>
      </c>
      <c r="J29" s="10"/>
      <c r="K29" s="84" t="s">
        <v>30</v>
      </c>
      <c r="L29" s="85"/>
      <c r="M29" s="51" t="s">
        <v>6</v>
      </c>
      <c r="N29" s="26"/>
      <c r="O29" s="10"/>
      <c r="P29" s="8"/>
      <c r="Q29" s="8"/>
      <c r="R29" s="8"/>
      <c r="S29" s="8"/>
      <c r="T29" s="8"/>
    </row>
    <row r="30" spans="1:22" ht="14.45" customHeight="1">
      <c r="A30" s="9" t="s">
        <v>2</v>
      </c>
      <c r="B30" s="86"/>
      <c r="C30" s="87"/>
      <c r="D30" s="10"/>
      <c r="E30" s="45"/>
      <c r="F30" s="48" t="str">
        <f>IF($J$22=$J$24,"Ens spænding",IF($J$22&gt;$J$24,"Positiv",IF($J$22&lt;$J$24,"Negativ","ERR")))</f>
        <v>Ens spænding</v>
      </c>
      <c r="G30" s="49"/>
      <c r="H30" s="48" t="str">
        <f>IF($J$22=$J$24,"Ens spænding",IF($J$22&lt;$J$24,"Positiv",IF($J$22&gt;$J$24,"Negativ","ERR")))</f>
        <v>Ens spænding</v>
      </c>
      <c r="I30" s="45"/>
      <c r="J30" s="10"/>
      <c r="K30" s="86"/>
      <c r="L30" s="87"/>
      <c r="M30" s="55" t="s">
        <v>2</v>
      </c>
      <c r="N30" s="8"/>
      <c r="O30" s="10"/>
      <c r="P30" s="8"/>
      <c r="Q30" s="8"/>
      <c r="R30" s="8"/>
      <c r="S30" s="8"/>
      <c r="T30" s="8"/>
    </row>
    <row r="31" spans="1:22" ht="15" customHeight="1">
      <c r="A31" s="30">
        <f>+H22</f>
        <v>4.9999999999999991</v>
      </c>
      <c r="B31" s="86"/>
      <c r="C31" s="87"/>
      <c r="D31" s="10"/>
      <c r="E31" s="10"/>
      <c r="F31" s="50"/>
      <c r="G31" s="50"/>
      <c r="H31" s="51"/>
      <c r="I31" s="51"/>
      <c r="J31" s="10"/>
      <c r="K31" s="86"/>
      <c r="L31" s="87"/>
      <c r="M31" s="56">
        <v>5</v>
      </c>
      <c r="N31" s="26"/>
      <c r="O31" s="10"/>
      <c r="P31" s="8"/>
      <c r="Q31" s="8"/>
      <c r="R31" s="8"/>
      <c r="S31" s="8"/>
      <c r="T31" s="8"/>
    </row>
    <row r="32" spans="1:22" ht="15" customHeight="1" thickBot="1">
      <c r="A32" s="10"/>
      <c r="B32" s="88"/>
      <c r="C32" s="89"/>
      <c r="D32" s="10"/>
      <c r="E32" s="10"/>
      <c r="F32" s="27"/>
      <c r="G32" s="52"/>
      <c r="H32" s="52"/>
      <c r="I32" s="52"/>
      <c r="J32" s="27"/>
      <c r="K32" s="88"/>
      <c r="L32" s="89"/>
      <c r="M32" s="10"/>
      <c r="N32" s="10"/>
      <c r="O32" s="10"/>
      <c r="P32" s="8"/>
      <c r="Q32" s="8"/>
      <c r="R32" s="8"/>
      <c r="S32" s="8"/>
      <c r="T32" s="8"/>
    </row>
    <row r="33" spans="1:20" ht="15.75" thickBot="1">
      <c r="A33" s="10"/>
      <c r="B33" s="10"/>
      <c r="C33" s="53"/>
      <c r="D33" s="16"/>
      <c r="E33" s="16"/>
      <c r="F33" s="16"/>
      <c r="G33" s="70" t="s">
        <v>16</v>
      </c>
      <c r="H33" s="16"/>
      <c r="I33" s="16"/>
      <c r="J33" s="16"/>
      <c r="K33" s="54"/>
      <c r="L33" s="52"/>
      <c r="M33" s="52"/>
      <c r="N33" s="27"/>
      <c r="O33" s="10"/>
      <c r="P33" s="8"/>
      <c r="Q33" s="8"/>
      <c r="R33" s="8"/>
      <c r="S33" s="8"/>
      <c r="T33" s="8"/>
    </row>
    <row r="34" spans="1:20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8"/>
      <c r="Q34" s="8"/>
      <c r="R34" s="8"/>
      <c r="S34" s="8"/>
      <c r="T34" s="8"/>
    </row>
    <row r="35" spans="1:20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>
      <c r="A36" s="8"/>
      <c r="B36" s="10"/>
      <c r="C36" s="10"/>
      <c r="D36" s="57"/>
      <c r="E36" s="10"/>
      <c r="F36" s="8"/>
      <c r="G36" s="10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>
      <c r="A37" s="8"/>
      <c r="B37" s="10"/>
      <c r="C37" s="10"/>
      <c r="D37" s="58"/>
      <c r="E37" s="10"/>
      <c r="F37" s="10"/>
      <c r="G37" s="10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>
      <c r="A38" s="8"/>
      <c r="B38" s="10"/>
      <c r="C38" s="10"/>
      <c r="D38" s="59"/>
      <c r="E38" s="10"/>
      <c r="F38" s="8"/>
      <c r="G38" s="10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>
      <c r="A39" s="60" t="s">
        <v>31</v>
      </c>
      <c r="B39" s="10"/>
      <c r="C39" s="10"/>
      <c r="D39" s="59"/>
      <c r="E39" s="10"/>
      <c r="F39" s="10"/>
      <c r="G39" s="10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99" t="s">
        <v>41</v>
      </c>
      <c r="T39" s="99"/>
    </row>
  </sheetData>
  <mergeCells count="24">
    <mergeCell ref="D1:K1"/>
    <mergeCell ref="G7:H7"/>
    <mergeCell ref="G8:H8"/>
    <mergeCell ref="S39:T39"/>
    <mergeCell ref="F16:G16"/>
    <mergeCell ref="F13:F14"/>
    <mergeCell ref="I13:I14"/>
    <mergeCell ref="L13:L14"/>
    <mergeCell ref="F19:F20"/>
    <mergeCell ref="I19:I20"/>
    <mergeCell ref="B11:D11"/>
    <mergeCell ref="F5:G5"/>
    <mergeCell ref="D5:E5"/>
    <mergeCell ref="D6:E6"/>
    <mergeCell ref="K29:L32"/>
    <mergeCell ref="D2:J2"/>
    <mergeCell ref="H6:J6"/>
    <mergeCell ref="G27:G28"/>
    <mergeCell ref="I27:I28"/>
    <mergeCell ref="B29:C32"/>
    <mergeCell ref="E27:E28"/>
    <mergeCell ref="J15:K15"/>
    <mergeCell ref="G9:H10"/>
    <mergeCell ref="C13:C14"/>
  </mergeCells>
  <dataValidations count="1">
    <dataValidation type="decimal" allowBlank="1" showInputMessage="1" showErrorMessage="1" errorTitle="Rx Min og Max værdi" error="Rx er for lille eller for stor" promptTitle="Rx Min og Max værdi" prompt="Rx &gt;= 0 men &lt;= 200" sqref="D4">
      <formula1>0</formula1>
      <formula2>200</formula2>
    </dataValidation>
  </dataValidations>
  <hyperlinks>
    <hyperlink ref="P17" r:id="rId1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2"/>
  <dimension ref="A1:T41"/>
  <sheetViews>
    <sheetView workbookViewId="0">
      <selection activeCell="S8" sqref="S8"/>
    </sheetView>
  </sheetViews>
  <sheetFormatPr defaultColWidth="8.85546875" defaultRowHeight="18.75"/>
  <cols>
    <col min="1" max="20" width="10.7109375" style="71" customWidth="1"/>
    <col min="21" max="16384" width="8.85546875" style="71"/>
  </cols>
  <sheetData>
    <row r="1" spans="1:20" ht="21" customHeight="1">
      <c r="A1" s="113" t="s">
        <v>26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5"/>
    </row>
    <row r="2" spans="1:20" ht="19.899999999999999" customHeight="1">
      <c r="A2" s="72" t="s">
        <v>44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4"/>
    </row>
    <row r="3" spans="1:20" ht="19.899999999999999" customHeight="1">
      <c r="A3" s="111" t="s">
        <v>53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73"/>
      <c r="T3" s="74"/>
    </row>
    <row r="4" spans="1:20" ht="19.899999999999999" customHeight="1">
      <c r="A4" s="72" t="s">
        <v>48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4"/>
    </row>
    <row r="5" spans="1:20" ht="19.899999999999999" customHeight="1">
      <c r="A5" s="72" t="s">
        <v>54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4"/>
    </row>
    <row r="6" spans="1:20" ht="19.899999999999999" customHeight="1">
      <c r="A6" s="72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4"/>
    </row>
    <row r="7" spans="1:20" ht="19.899999999999999" customHeight="1">
      <c r="A7" s="72" t="s">
        <v>45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4"/>
    </row>
    <row r="8" spans="1:20" ht="19.899999999999999" customHeight="1">
      <c r="A8" s="72" t="s">
        <v>46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4"/>
    </row>
    <row r="9" spans="1:20" ht="19.899999999999999" customHeight="1">
      <c r="A9" s="72" t="s">
        <v>47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4"/>
    </row>
    <row r="10" spans="1:20" ht="19.899999999999999" customHeight="1">
      <c r="A10" s="72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4"/>
    </row>
    <row r="11" spans="1:20" ht="19.899999999999999" customHeight="1">
      <c r="A11" s="72" t="s">
        <v>49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4"/>
    </row>
    <row r="12" spans="1:20" ht="19.899999999999999" customHeight="1">
      <c r="A12" s="72" t="s">
        <v>50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4"/>
    </row>
    <row r="13" spans="1:20" ht="19.899999999999999" customHeight="1">
      <c r="A13" s="72" t="s">
        <v>51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4"/>
    </row>
    <row r="14" spans="1:20" ht="19.899999999999999" customHeight="1">
      <c r="A14" s="72" t="s">
        <v>52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4"/>
    </row>
    <row r="15" spans="1:20" ht="19.899999999999999" customHeight="1">
      <c r="A15" s="72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4"/>
    </row>
    <row r="16" spans="1:20" ht="19.899999999999999" customHeight="1">
      <c r="A16" s="72" t="s">
        <v>42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1:20" ht="19.899999999999999" customHeight="1">
      <c r="A17" s="72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4"/>
    </row>
    <row r="18" spans="1:20" ht="19.899999999999999" customHeight="1">
      <c r="A18" s="72" t="s">
        <v>55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4"/>
    </row>
    <row r="19" spans="1:20" ht="19.899999999999999" customHeight="1">
      <c r="A19" s="72" t="s">
        <v>56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4"/>
    </row>
    <row r="20" spans="1:20" ht="19.899999999999999" customHeight="1">
      <c r="A20" s="72" t="s">
        <v>57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4"/>
    </row>
    <row r="21" spans="1:20" ht="19.899999999999999" customHeight="1">
      <c r="A21" s="72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4"/>
    </row>
    <row r="22" spans="1:20" ht="19.899999999999999" customHeight="1">
      <c r="A22" s="72" t="s">
        <v>58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4"/>
    </row>
    <row r="23" spans="1:20" ht="19.899999999999999" customHeight="1">
      <c r="A23" s="72" t="s">
        <v>59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4"/>
    </row>
    <row r="24" spans="1:20" ht="19.899999999999999" customHeight="1">
      <c r="A24" s="72" t="s">
        <v>60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4"/>
    </row>
    <row r="25" spans="1:20" ht="19.899999999999999" customHeight="1">
      <c r="A25" s="72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</row>
    <row r="26" spans="1:20" ht="19.899999999999999" customHeight="1">
      <c r="A26" s="72" t="s">
        <v>61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4"/>
    </row>
    <row r="27" spans="1:20" ht="19.899999999999999" customHeight="1">
      <c r="A27" s="72" t="s">
        <v>62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4"/>
    </row>
    <row r="28" spans="1:20" ht="19.899999999999999" customHeight="1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4"/>
    </row>
    <row r="29" spans="1:20" ht="19.899999999999999" customHeight="1">
      <c r="A29" s="72" t="s">
        <v>63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4"/>
    </row>
    <row r="30" spans="1:20" ht="19.899999999999999" customHeight="1">
      <c r="A30" s="72" t="s">
        <v>66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4"/>
    </row>
    <row r="31" spans="1:20" ht="19.899999999999999" customHeight="1">
      <c r="A31" s="72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4"/>
    </row>
    <row r="32" spans="1:20" ht="19.899999999999999" customHeight="1">
      <c r="A32" s="72" t="s">
        <v>43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4"/>
    </row>
    <row r="33" spans="1:20" ht="19.899999999999999" customHeight="1">
      <c r="A33" s="72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4"/>
    </row>
    <row r="34" spans="1:20" ht="19.899999999999999" customHeight="1">
      <c r="A34" s="72" t="s">
        <v>65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4"/>
    </row>
    <row r="35" spans="1:20" ht="19.899999999999999" customHeight="1" thickBot="1">
      <c r="A35" s="76" t="s">
        <v>31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116" t="s">
        <v>64</v>
      </c>
      <c r="T35" s="117"/>
    </row>
    <row r="36" spans="1:20" ht="19.899999999999999" customHeight="1"/>
    <row r="37" spans="1:20" ht="19.899999999999999" customHeight="1"/>
    <row r="38" spans="1:20" ht="19.899999999999999" customHeight="1"/>
    <row r="39" spans="1:20" ht="19.899999999999999" customHeight="1">
      <c r="A39" s="77"/>
    </row>
    <row r="40" spans="1:20" ht="19.899999999999999" customHeight="1"/>
    <row r="41" spans="1:20" ht="19.899999999999999" customHeight="1"/>
  </sheetData>
  <mergeCells count="3">
    <mergeCell ref="A3:R3"/>
    <mergeCell ref="A1:T1"/>
    <mergeCell ref="S35:T35"/>
  </mergeCells>
  <hyperlinks>
    <hyperlink ref="A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Foster</vt:lpstr>
      <vt:lpstr>Manual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 Walter</dc:creator>
  <cp:lastModifiedBy>Walter</cp:lastModifiedBy>
  <dcterms:created xsi:type="dcterms:W3CDTF">2014-02-01T18:46:43Z</dcterms:created>
  <dcterms:modified xsi:type="dcterms:W3CDTF">2018-10-31T21:07:15Z</dcterms:modified>
</cp:coreProperties>
</file>